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6" r:id="rId1"/>
    <sheet name="Sheet2" sheetId="7" r:id="rId2"/>
  </sheets>
  <definedNames>
    <definedName name="_xlnm._FilterDatabase" localSheetId="0" hidden="1">Sheet1!$A$2:$K$40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<sst xmlns="http://schemas.openxmlformats.org/spreadsheetml/2006/main" count="295" uniqueCount="79">
  <si>
    <t>刑事司法学院2026届优秀本科毕业生免试攻读硕士学位研究生拟推荐名单（公示）</t>
  </si>
  <si>
    <t>序号</t>
  </si>
  <si>
    <t>单位代码</t>
  </si>
  <si>
    <t>院系所名称</t>
  </si>
  <si>
    <t>专业名称</t>
  </si>
  <si>
    <t>姓名</t>
  </si>
  <si>
    <t>性别</t>
  </si>
  <si>
    <t>综合成绩</t>
  </si>
  <si>
    <t>综合名次</t>
  </si>
  <si>
    <t>排名人数</t>
  </si>
  <si>
    <t>GPA（平均绩点）</t>
  </si>
  <si>
    <t>备注</t>
  </si>
  <si>
    <t>10520</t>
  </si>
  <si>
    <t>刑事司法学院</t>
  </si>
  <si>
    <t>侦查学</t>
  </si>
  <si>
    <t>张涵斐</t>
  </si>
  <si>
    <t>女</t>
  </si>
  <si>
    <t>晋若冰</t>
  </si>
  <si>
    <t>胡括州</t>
  </si>
  <si>
    <t>男</t>
  </si>
  <si>
    <t>王文豪</t>
  </si>
  <si>
    <t>史家兴</t>
  </si>
  <si>
    <t>吴家乐</t>
  </si>
  <si>
    <t>王雪晴</t>
  </si>
  <si>
    <t>黄颀</t>
  </si>
  <si>
    <t>张泽同</t>
  </si>
  <si>
    <t>林士钰</t>
  </si>
  <si>
    <t>王向远</t>
  </si>
  <si>
    <t>王玉洋</t>
  </si>
  <si>
    <t>吴琼暄</t>
  </si>
  <si>
    <t>李骏阳</t>
  </si>
  <si>
    <t>罗勇超</t>
  </si>
  <si>
    <t>杨桓</t>
  </si>
  <si>
    <t>黄芷妍</t>
  </si>
  <si>
    <t>李致君</t>
  </si>
  <si>
    <t>侦查学（法庭科学方向）</t>
  </si>
  <si>
    <t>冯旭东</t>
  </si>
  <si>
    <t>叶振鑫</t>
  </si>
  <si>
    <t>李超逸</t>
  </si>
  <si>
    <t>张煜祥</t>
  </si>
  <si>
    <t>杨文硕</t>
  </si>
  <si>
    <t>朱彬彬</t>
  </si>
  <si>
    <t>治安学</t>
  </si>
  <si>
    <t>邢恩铭</t>
  </si>
  <si>
    <t>黄冠焱</t>
  </si>
  <si>
    <t>何俊烨</t>
  </si>
  <si>
    <t>何乐为</t>
  </si>
  <si>
    <t>治安学（金融犯罪治理卓越人才实验班）</t>
  </si>
  <si>
    <t>常克强</t>
  </si>
  <si>
    <t>郭佩怡</t>
  </si>
  <si>
    <t>邓宇豪</t>
  </si>
  <si>
    <t>治安学专业（金融犯罪治理卓越人才实验班）</t>
  </si>
  <si>
    <t>李语璇</t>
  </si>
  <si>
    <t>王铭妤</t>
  </si>
  <si>
    <t>李承泽</t>
  </si>
  <si>
    <t>李钰洁</t>
  </si>
  <si>
    <t>递补1</t>
  </si>
  <si>
    <t>刘泽浩</t>
  </si>
  <si>
    <t>递补2</t>
  </si>
  <si>
    <t>黄炫坤</t>
  </si>
  <si>
    <t>递补3</t>
  </si>
  <si>
    <t>任相安</t>
  </si>
  <si>
    <t>递补4</t>
  </si>
  <si>
    <t>所学专业</t>
  </si>
  <si>
    <t>英  语</t>
  </si>
  <si>
    <t>主干课成绩</t>
  </si>
  <si>
    <t>专业成绩排名</t>
  </si>
  <si>
    <t>加权平均成绩</t>
  </si>
  <si>
    <t>奖励分</t>
  </si>
  <si>
    <t>最后成绩</t>
  </si>
  <si>
    <t>排名</t>
  </si>
  <si>
    <t>GPA</t>
  </si>
  <si>
    <t>四级</t>
  </si>
  <si>
    <t>六级</t>
  </si>
  <si>
    <t>平时</t>
  </si>
  <si>
    <t>一</t>
  </si>
  <si>
    <t>二</t>
  </si>
  <si>
    <t>三</t>
  </si>
  <si>
    <t>托福90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</si>
</sst>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176" fontId="0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90" zoomScaleNormal="90" workbookViewId="0">
      <selection activeCell="N2" sqref="N2"/>
    </sheetView>
  </sheetViews>
  <sheetFormatPr defaultColWidth="9" defaultRowHeight="14.25"/>
  <cols>
    <col min="1" max="1" width="5.41666666666667" style="22" customWidth="1"/>
    <col min="2" max="2" width="9.875" style="22" hidden="1" customWidth="1"/>
    <col min="3" max="3" width="16.3833333333333" style="22" customWidth="1"/>
    <col min="4" max="4" width="26.6666666666667" style="22" customWidth="1"/>
    <col min="5" max="5" width="8.05833333333333" style="22" customWidth="1"/>
    <col min="6" max="6" width="7.225" style="22" customWidth="1"/>
    <col min="7" max="7" width="12.75" style="22" customWidth="1"/>
    <col min="8" max="9" width="9" style="22" customWidth="1"/>
    <col min="10" max="10" width="10.1416666666667" style="23" customWidth="1"/>
    <col min="11" max="11" width="10.6666666666667" style="22" customWidth="1"/>
    <col min="12" max="16384" width="9" style="22"/>
  </cols>
  <sheetData>
    <row r="1" ht="36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20" customFormat="1" ht="45" customHeight="1" spans="1:11">
      <c r="A2" s="25" t="s">
        <v>1</v>
      </c>
      <c r="B2" s="26" t="s">
        <v>2</v>
      </c>
      <c r="C2" s="26" t="s">
        <v>3</v>
      </c>
      <c r="D2" s="26" t="s">
        <v>4</v>
      </c>
      <c r="E2" s="25" t="s">
        <v>5</v>
      </c>
      <c r="F2" s="26" t="s">
        <v>6</v>
      </c>
      <c r="G2" s="27" t="s">
        <v>7</v>
      </c>
      <c r="H2" s="27" t="s">
        <v>8</v>
      </c>
      <c r="I2" s="25" t="s">
        <v>9</v>
      </c>
      <c r="J2" s="30" t="s">
        <v>10</v>
      </c>
      <c r="K2" s="25" t="s">
        <v>11</v>
      </c>
    </row>
    <row r="3" ht="30.75" customHeight="1" spans="1:11">
      <c r="A3" s="28">
        <v>1</v>
      </c>
      <c r="B3" s="29" t="s">
        <v>12</v>
      </c>
      <c r="C3" s="28" t="s">
        <v>13</v>
      </c>
      <c r="D3" s="28" t="s">
        <v>14</v>
      </c>
      <c r="E3" s="28" t="s">
        <v>15</v>
      </c>
      <c r="F3" s="28" t="s">
        <v>16</v>
      </c>
      <c r="G3" s="28">
        <f>VLOOKUP(E3,Sheet2!$A$3:$O$40,14,0)</f>
        <v>84.857</v>
      </c>
      <c r="H3" s="28">
        <f>VLOOKUP(E3,Sheet2!$A$3:$O$40,15,0)</f>
        <v>1</v>
      </c>
      <c r="I3" s="28">
        <v>130</v>
      </c>
      <c r="J3" s="31">
        <v>3.98</v>
      </c>
      <c r="K3" s="28"/>
    </row>
    <row r="4" s="21" customFormat="1" ht="32" customHeight="1" spans="1:11">
      <c r="A4" s="28">
        <v>2</v>
      </c>
      <c r="B4" s="29" t="s">
        <v>12</v>
      </c>
      <c r="C4" s="28" t="s">
        <v>13</v>
      </c>
      <c r="D4" s="28" t="s">
        <v>14</v>
      </c>
      <c r="E4" s="28" t="s">
        <v>17</v>
      </c>
      <c r="F4" s="28" t="s">
        <v>16</v>
      </c>
      <c r="G4" s="28">
        <f>VLOOKUP(E4,Sheet2!$A$3:$O$40,14,0)</f>
        <v>83.315</v>
      </c>
      <c r="H4" s="28">
        <f>VLOOKUP(E4,Sheet2!$A$3:$O$40,15,0)</f>
        <v>2</v>
      </c>
      <c r="I4" s="28">
        <v>130</v>
      </c>
      <c r="J4" s="31">
        <v>3.91</v>
      </c>
      <c r="K4" s="28"/>
    </row>
    <row r="5" s="21" customFormat="1" ht="32" customHeight="1" spans="1:11">
      <c r="A5" s="28">
        <v>3</v>
      </c>
      <c r="B5" s="29" t="s">
        <v>12</v>
      </c>
      <c r="C5" s="28" t="s">
        <v>13</v>
      </c>
      <c r="D5" s="28" t="s">
        <v>14</v>
      </c>
      <c r="E5" s="28" t="s">
        <v>18</v>
      </c>
      <c r="F5" s="28" t="s">
        <v>19</v>
      </c>
      <c r="G5" s="28">
        <f>VLOOKUP(E5,Sheet2!$A$3:$O$40,14,0)</f>
        <v>82.475</v>
      </c>
      <c r="H5" s="28">
        <f>VLOOKUP(E5,Sheet2!$A$3:$O$40,15,0)</f>
        <v>3</v>
      </c>
      <c r="I5" s="28">
        <v>130</v>
      </c>
      <c r="J5" s="31">
        <v>3.93</v>
      </c>
      <c r="K5" s="28"/>
    </row>
    <row r="6" s="21" customFormat="1" ht="32" customHeight="1" spans="1:11">
      <c r="A6" s="28">
        <v>4</v>
      </c>
      <c r="B6" s="29">
        <v>10520</v>
      </c>
      <c r="C6" s="28" t="s">
        <v>13</v>
      </c>
      <c r="D6" s="28" t="s">
        <v>14</v>
      </c>
      <c r="E6" s="29" t="s">
        <v>20</v>
      </c>
      <c r="F6" s="29" t="s">
        <v>19</v>
      </c>
      <c r="G6" s="28">
        <f>VLOOKUP(E6,Sheet2!$A$3:$O$40,14,0)</f>
        <v>81.2895</v>
      </c>
      <c r="H6" s="28">
        <f>VLOOKUP(E6,Sheet2!$A$3:$O$40,15,0)</f>
        <v>4</v>
      </c>
      <c r="I6" s="28">
        <v>130</v>
      </c>
      <c r="J6" s="31">
        <v>3.89</v>
      </c>
      <c r="K6" s="29"/>
    </row>
    <row r="7" s="21" customFormat="1" ht="32" customHeight="1" spans="1:11">
      <c r="A7" s="28">
        <v>5</v>
      </c>
      <c r="B7" s="29" t="s">
        <v>12</v>
      </c>
      <c r="C7" s="28" t="s">
        <v>13</v>
      </c>
      <c r="D7" s="28" t="s">
        <v>14</v>
      </c>
      <c r="E7" s="28" t="s">
        <v>21</v>
      </c>
      <c r="F7" s="28" t="s">
        <v>19</v>
      </c>
      <c r="G7" s="28">
        <f>VLOOKUP(E7,Sheet2!$A$3:$O$40,14,0)</f>
        <v>81.148</v>
      </c>
      <c r="H7" s="28">
        <f>VLOOKUP(E7,Sheet2!$A$3:$O$40,15,0)</f>
        <v>5</v>
      </c>
      <c r="I7" s="28">
        <v>130</v>
      </c>
      <c r="J7" s="31">
        <v>3.95</v>
      </c>
      <c r="K7" s="28"/>
    </row>
    <row r="8" s="21" customFormat="1" ht="32" customHeight="1" spans="1:11">
      <c r="A8" s="28">
        <v>6</v>
      </c>
      <c r="B8" s="29" t="s">
        <v>12</v>
      </c>
      <c r="C8" s="28" t="s">
        <v>13</v>
      </c>
      <c r="D8" s="28" t="s">
        <v>14</v>
      </c>
      <c r="E8" s="28" t="s">
        <v>22</v>
      </c>
      <c r="F8" s="28" t="s">
        <v>19</v>
      </c>
      <c r="G8" s="28">
        <f>VLOOKUP(E8,Sheet2!$A$3:$O$40,14,0)</f>
        <v>80.7535</v>
      </c>
      <c r="H8" s="28">
        <f>VLOOKUP(E8,Sheet2!$A$3:$O$40,15,0)</f>
        <v>6</v>
      </c>
      <c r="I8" s="28">
        <v>130</v>
      </c>
      <c r="J8" s="31">
        <v>3.9</v>
      </c>
      <c r="K8" s="28"/>
    </row>
    <row r="9" s="21" customFormat="1" ht="32" customHeight="1" spans="1:11">
      <c r="A9" s="28">
        <v>7</v>
      </c>
      <c r="B9" s="29" t="s">
        <v>12</v>
      </c>
      <c r="C9" s="28" t="s">
        <v>13</v>
      </c>
      <c r="D9" s="28" t="s">
        <v>14</v>
      </c>
      <c r="E9" s="28" t="s">
        <v>23</v>
      </c>
      <c r="F9" s="28" t="s">
        <v>16</v>
      </c>
      <c r="G9" s="28">
        <f>VLOOKUP(E9,Sheet2!$A$3:$O$40,14,0)</f>
        <v>80.202</v>
      </c>
      <c r="H9" s="28">
        <f>VLOOKUP(E9,Sheet2!$A$3:$O$40,15,0)</f>
        <v>7</v>
      </c>
      <c r="I9" s="28">
        <v>130</v>
      </c>
      <c r="J9" s="31">
        <v>3.92</v>
      </c>
      <c r="K9" s="28"/>
    </row>
    <row r="10" s="21" customFormat="1" ht="32" customHeight="1" spans="1:11">
      <c r="A10" s="28">
        <v>8</v>
      </c>
      <c r="B10" s="29">
        <v>10520</v>
      </c>
      <c r="C10" s="28" t="s">
        <v>13</v>
      </c>
      <c r="D10" s="28" t="s">
        <v>14</v>
      </c>
      <c r="E10" s="28" t="s">
        <v>24</v>
      </c>
      <c r="F10" s="28" t="s">
        <v>16</v>
      </c>
      <c r="G10" s="28">
        <f>VLOOKUP(E10,Sheet2!$A$3:$O$40,14,0)</f>
        <v>80.075</v>
      </c>
      <c r="H10" s="28">
        <f>VLOOKUP(E10,Sheet2!$A$3:$O$40,15,0)</f>
        <v>8</v>
      </c>
      <c r="I10" s="28">
        <v>130</v>
      </c>
      <c r="J10" s="31">
        <v>3.85</v>
      </c>
      <c r="K10" s="28"/>
    </row>
    <row r="11" s="21" customFormat="1" ht="32" customHeight="1" spans="1:11">
      <c r="A11" s="28">
        <v>9</v>
      </c>
      <c r="B11" s="29" t="s">
        <v>12</v>
      </c>
      <c r="C11" s="28" t="s">
        <v>13</v>
      </c>
      <c r="D11" s="28" t="s">
        <v>14</v>
      </c>
      <c r="E11" s="28" t="s">
        <v>25</v>
      </c>
      <c r="F11" s="28" t="s">
        <v>19</v>
      </c>
      <c r="G11" s="28">
        <f>VLOOKUP(E11,Sheet2!$A$3:$O$40,14,0)</f>
        <v>79.9645</v>
      </c>
      <c r="H11" s="28">
        <f>VLOOKUP(E11,Sheet2!$A$3:$O$40,15,0)</f>
        <v>9</v>
      </c>
      <c r="I11" s="28">
        <v>130</v>
      </c>
      <c r="J11" s="31">
        <v>3.86</v>
      </c>
      <c r="K11" s="28"/>
    </row>
    <row r="12" s="21" customFormat="1" ht="32" customHeight="1" spans="1:11">
      <c r="A12" s="28">
        <v>10</v>
      </c>
      <c r="B12" s="29" t="s">
        <v>12</v>
      </c>
      <c r="C12" s="28" t="s">
        <v>13</v>
      </c>
      <c r="D12" s="28" t="s">
        <v>14</v>
      </c>
      <c r="E12" s="28" t="s">
        <v>26</v>
      </c>
      <c r="F12" s="28" t="s">
        <v>16</v>
      </c>
      <c r="G12" s="28">
        <f>VLOOKUP(E12,Sheet2!$A$3:$O$40,14,0)</f>
        <v>79.739</v>
      </c>
      <c r="H12" s="28">
        <f>VLOOKUP(E12,Sheet2!$A$3:$O$40,15,0)</f>
        <v>10</v>
      </c>
      <c r="I12" s="28">
        <v>130</v>
      </c>
      <c r="J12" s="31">
        <v>3.9</v>
      </c>
      <c r="K12" s="28"/>
    </row>
    <row r="13" s="21" customFormat="1" ht="32" customHeight="1" spans="1:11">
      <c r="A13" s="28">
        <v>11</v>
      </c>
      <c r="B13" s="29" t="s">
        <v>12</v>
      </c>
      <c r="C13" s="28" t="s">
        <v>13</v>
      </c>
      <c r="D13" s="28" t="s">
        <v>14</v>
      </c>
      <c r="E13" s="28" t="s">
        <v>27</v>
      </c>
      <c r="F13" s="28" t="s">
        <v>19</v>
      </c>
      <c r="G13" s="28">
        <f>VLOOKUP(E13,Sheet2!$A$3:$O$40,14,0)</f>
        <v>79.678</v>
      </c>
      <c r="H13" s="28">
        <f>VLOOKUP(E13,Sheet2!$A$3:$O$40,15,0)</f>
        <v>11</v>
      </c>
      <c r="I13" s="28">
        <v>130</v>
      </c>
      <c r="J13" s="31">
        <v>3.89</v>
      </c>
      <c r="K13" s="28"/>
    </row>
    <row r="14" s="21" customFormat="1" ht="32" customHeight="1" spans="1:11">
      <c r="A14" s="28">
        <v>12</v>
      </c>
      <c r="B14" s="29" t="s">
        <v>12</v>
      </c>
      <c r="C14" s="28" t="s">
        <v>13</v>
      </c>
      <c r="D14" s="28" t="s">
        <v>14</v>
      </c>
      <c r="E14" s="28" t="s">
        <v>28</v>
      </c>
      <c r="F14" s="28" t="s">
        <v>19</v>
      </c>
      <c r="G14" s="28">
        <f>VLOOKUP(E14,Sheet2!$A$3:$O$40,14,0)</f>
        <v>79.488</v>
      </c>
      <c r="H14" s="28">
        <f>VLOOKUP(E14,Sheet2!$A$3:$O$40,15,0)</f>
        <v>12</v>
      </c>
      <c r="I14" s="28">
        <v>130</v>
      </c>
      <c r="J14" s="31">
        <v>3.89</v>
      </c>
      <c r="K14" s="28"/>
    </row>
    <row r="15" s="21" customFormat="1" ht="32" customHeight="1" spans="1:11">
      <c r="A15" s="28">
        <v>13</v>
      </c>
      <c r="B15" s="29" t="s">
        <v>12</v>
      </c>
      <c r="C15" s="28" t="s">
        <v>13</v>
      </c>
      <c r="D15" s="28" t="s">
        <v>14</v>
      </c>
      <c r="E15" s="28" t="s">
        <v>29</v>
      </c>
      <c r="F15" s="28" t="s">
        <v>16</v>
      </c>
      <c r="G15" s="28">
        <f>VLOOKUP(E15,Sheet2!$A$3:$O$40,14,0)</f>
        <v>78.9825</v>
      </c>
      <c r="H15" s="28">
        <f>VLOOKUP(E15,Sheet2!$A$3:$O$40,15,0)</f>
        <v>13</v>
      </c>
      <c r="I15" s="28">
        <v>130</v>
      </c>
      <c r="J15" s="31">
        <v>3.9</v>
      </c>
      <c r="K15" s="28"/>
    </row>
    <row r="16" s="21" customFormat="1" ht="32" customHeight="1" spans="1:11">
      <c r="A16" s="28">
        <v>14</v>
      </c>
      <c r="B16" s="29" t="s">
        <v>12</v>
      </c>
      <c r="C16" s="28" t="s">
        <v>13</v>
      </c>
      <c r="D16" s="28" t="s">
        <v>14</v>
      </c>
      <c r="E16" s="28" t="s">
        <v>30</v>
      </c>
      <c r="F16" s="28" t="s">
        <v>19</v>
      </c>
      <c r="G16" s="28">
        <f>VLOOKUP(E16,Sheet2!$A$3:$O$40,14,0)</f>
        <v>78.9185</v>
      </c>
      <c r="H16" s="28">
        <f>VLOOKUP(E16,Sheet2!$A$3:$O$40,15,0)</f>
        <v>14</v>
      </c>
      <c r="I16" s="28">
        <v>130</v>
      </c>
      <c r="J16" s="31">
        <v>3.86</v>
      </c>
      <c r="K16" s="28"/>
    </row>
    <row r="17" s="21" customFormat="1" ht="32" customHeight="1" spans="1:11">
      <c r="A17" s="28">
        <v>15</v>
      </c>
      <c r="B17" s="29" t="s">
        <v>12</v>
      </c>
      <c r="C17" s="28" t="s">
        <v>13</v>
      </c>
      <c r="D17" s="28" t="s">
        <v>14</v>
      </c>
      <c r="E17" s="28" t="s">
        <v>31</v>
      </c>
      <c r="F17" s="28" t="s">
        <v>19</v>
      </c>
      <c r="G17" s="28">
        <f>VLOOKUP(E17,Sheet2!$A$3:$O$40,14,0)</f>
        <v>78.661</v>
      </c>
      <c r="H17" s="28">
        <f>VLOOKUP(E17,Sheet2!$A$3:$O$40,15,0)</f>
        <v>15</v>
      </c>
      <c r="I17" s="28">
        <v>130</v>
      </c>
      <c r="J17" s="31">
        <v>3.91</v>
      </c>
      <c r="K17" s="28"/>
    </row>
    <row r="18" s="21" customFormat="1" ht="32" customHeight="1" spans="1:11">
      <c r="A18" s="28">
        <v>16</v>
      </c>
      <c r="B18" s="29" t="s">
        <v>12</v>
      </c>
      <c r="C18" s="28" t="s">
        <v>13</v>
      </c>
      <c r="D18" s="28" t="s">
        <v>14</v>
      </c>
      <c r="E18" s="28" t="s">
        <v>32</v>
      </c>
      <c r="F18" s="28" t="s">
        <v>19</v>
      </c>
      <c r="G18" s="28">
        <f>VLOOKUP(E18,Sheet2!$A$3:$O$40,14,0)</f>
        <v>78.658</v>
      </c>
      <c r="H18" s="28">
        <f>VLOOKUP(E18,Sheet2!$A$3:$O$40,15,0)</f>
        <v>16</v>
      </c>
      <c r="I18" s="28">
        <v>130</v>
      </c>
      <c r="J18" s="31">
        <v>3.87</v>
      </c>
      <c r="K18" s="28"/>
    </row>
    <row r="19" s="21" customFormat="1" ht="32" customHeight="1" spans="1:11">
      <c r="A19" s="28">
        <v>17</v>
      </c>
      <c r="B19" s="29" t="s">
        <v>12</v>
      </c>
      <c r="C19" s="28" t="s">
        <v>13</v>
      </c>
      <c r="D19" s="28" t="s">
        <v>14</v>
      </c>
      <c r="E19" s="28" t="s">
        <v>33</v>
      </c>
      <c r="F19" s="28" t="s">
        <v>16</v>
      </c>
      <c r="G19" s="28">
        <f>VLOOKUP(E19,Sheet2!$A$3:$O$40,14,0)</f>
        <v>78.5985</v>
      </c>
      <c r="H19" s="28">
        <f>VLOOKUP(E19,Sheet2!$A$3:$O$40,15,0)</f>
        <v>17</v>
      </c>
      <c r="I19" s="28">
        <v>130</v>
      </c>
      <c r="J19" s="31">
        <v>3.86</v>
      </c>
      <c r="K19" s="28"/>
    </row>
    <row r="20" s="21" customFormat="1" ht="32" customHeight="1" spans="1:11">
      <c r="A20" s="28">
        <v>18</v>
      </c>
      <c r="B20" s="29" t="s">
        <v>12</v>
      </c>
      <c r="C20" s="28" t="s">
        <v>13</v>
      </c>
      <c r="D20" s="28" t="s">
        <v>14</v>
      </c>
      <c r="E20" s="28" t="s">
        <v>34</v>
      </c>
      <c r="F20" s="28" t="s">
        <v>19</v>
      </c>
      <c r="G20" s="28">
        <f>VLOOKUP(E20,Sheet2!$A$3:$O$40,14,0)</f>
        <v>78.424</v>
      </c>
      <c r="H20" s="28">
        <f>VLOOKUP(E20,Sheet2!$A$3:$O$40,15,0)</f>
        <v>18</v>
      </c>
      <c r="I20" s="28">
        <v>130</v>
      </c>
      <c r="J20" s="31">
        <v>3.78</v>
      </c>
      <c r="K20" s="28"/>
    </row>
    <row r="21" s="21" customFormat="1" ht="32" customHeight="1" spans="1:11">
      <c r="A21" s="28">
        <v>19</v>
      </c>
      <c r="B21" s="29" t="s">
        <v>12</v>
      </c>
      <c r="C21" s="28" t="s">
        <v>13</v>
      </c>
      <c r="D21" s="28" t="s">
        <v>35</v>
      </c>
      <c r="E21" s="28" t="s">
        <v>36</v>
      </c>
      <c r="F21" s="28" t="s">
        <v>19</v>
      </c>
      <c r="G21" s="28">
        <f>VLOOKUP(E21,Sheet2!$A$3:$O$40,14,0)</f>
        <v>81.49</v>
      </c>
      <c r="H21" s="28">
        <f>VLOOKUP(E21,Sheet2!$A$3:$O$40,15,0)</f>
        <v>1</v>
      </c>
      <c r="I21" s="28">
        <v>40</v>
      </c>
      <c r="J21" s="31">
        <v>3.88</v>
      </c>
      <c r="K21" s="28"/>
    </row>
    <row r="22" s="21" customFormat="1" ht="32" customHeight="1" spans="1:11">
      <c r="A22" s="28">
        <v>20</v>
      </c>
      <c r="B22" s="29" t="s">
        <v>12</v>
      </c>
      <c r="C22" s="28" t="s">
        <v>13</v>
      </c>
      <c r="D22" s="28" t="s">
        <v>35</v>
      </c>
      <c r="E22" s="28" t="s">
        <v>37</v>
      </c>
      <c r="F22" s="28" t="s">
        <v>19</v>
      </c>
      <c r="G22" s="28">
        <f>VLOOKUP(E22,Sheet2!$A$3:$O$40,14,0)</f>
        <v>80.4855</v>
      </c>
      <c r="H22" s="28">
        <f>VLOOKUP(E22,Sheet2!$A$3:$O$40,15,0)</f>
        <v>2</v>
      </c>
      <c r="I22" s="28">
        <v>40</v>
      </c>
      <c r="J22" s="31">
        <v>3.93</v>
      </c>
      <c r="K22" s="28"/>
    </row>
    <row r="23" s="21" customFormat="1" ht="32" customHeight="1" spans="1:11">
      <c r="A23" s="28">
        <v>21</v>
      </c>
      <c r="B23" s="29" t="s">
        <v>12</v>
      </c>
      <c r="C23" s="28" t="s">
        <v>13</v>
      </c>
      <c r="D23" s="28" t="s">
        <v>35</v>
      </c>
      <c r="E23" s="28" t="s">
        <v>38</v>
      </c>
      <c r="F23" s="28" t="s">
        <v>19</v>
      </c>
      <c r="G23" s="28">
        <f>VLOOKUP(E23,Sheet2!$A$3:$O$40,14,0)</f>
        <v>79.24</v>
      </c>
      <c r="H23" s="28">
        <f>VLOOKUP(E23,Sheet2!$A$3:$O$40,15,0)</f>
        <v>3</v>
      </c>
      <c r="I23" s="28">
        <v>40</v>
      </c>
      <c r="J23" s="31">
        <v>3.88</v>
      </c>
      <c r="K23" s="28"/>
    </row>
    <row r="24" s="21" customFormat="1" ht="32" customHeight="1" spans="1:11">
      <c r="A24" s="28">
        <v>22</v>
      </c>
      <c r="B24" s="29" t="s">
        <v>12</v>
      </c>
      <c r="C24" s="28" t="s">
        <v>13</v>
      </c>
      <c r="D24" s="28" t="s">
        <v>35</v>
      </c>
      <c r="E24" s="28" t="s">
        <v>39</v>
      </c>
      <c r="F24" s="28" t="s">
        <v>19</v>
      </c>
      <c r="G24" s="28">
        <f>VLOOKUP(E24,Sheet2!$A$3:$O$40,14,0)</f>
        <v>79.1865</v>
      </c>
      <c r="H24" s="28">
        <f>VLOOKUP(E24,Sheet2!$A$3:$O$40,15,0)</f>
        <v>4</v>
      </c>
      <c r="I24" s="28">
        <v>40</v>
      </c>
      <c r="J24" s="31">
        <v>3.67</v>
      </c>
      <c r="K24" s="28"/>
    </row>
    <row r="25" s="21" customFormat="1" ht="32" customHeight="1" spans="1:11">
      <c r="A25" s="28">
        <v>23</v>
      </c>
      <c r="B25" s="29">
        <v>10520</v>
      </c>
      <c r="C25" s="28" t="s">
        <v>13</v>
      </c>
      <c r="D25" s="28" t="s">
        <v>35</v>
      </c>
      <c r="E25" s="28" t="s">
        <v>40</v>
      </c>
      <c r="F25" s="28" t="s">
        <v>19</v>
      </c>
      <c r="G25" s="28">
        <f>VLOOKUP(E25,Sheet2!$A$3:$O$40,14,0)</f>
        <v>78.7515</v>
      </c>
      <c r="H25" s="28">
        <f>VLOOKUP(E25,Sheet2!$A$3:$O$40,15,0)</f>
        <v>5</v>
      </c>
      <c r="I25" s="28">
        <v>40</v>
      </c>
      <c r="J25" s="31">
        <v>3.84</v>
      </c>
      <c r="K25" s="28"/>
    </row>
    <row r="26" s="21" customFormat="1" ht="32" customHeight="1" spans="1:11">
      <c r="A26" s="28">
        <v>24</v>
      </c>
      <c r="B26" s="29">
        <v>10520</v>
      </c>
      <c r="C26" s="28" t="s">
        <v>13</v>
      </c>
      <c r="D26" s="28" t="s">
        <v>35</v>
      </c>
      <c r="E26" s="28" t="s">
        <v>41</v>
      </c>
      <c r="F26" s="28" t="s">
        <v>16</v>
      </c>
      <c r="G26" s="28">
        <f>VLOOKUP(E26,Sheet2!$A$3:$O$40,14,0)</f>
        <v>78.4525</v>
      </c>
      <c r="H26" s="28">
        <f>VLOOKUP(E26,Sheet2!$A$3:$O$40,15,0)</f>
        <v>6</v>
      </c>
      <c r="I26" s="28">
        <v>40</v>
      </c>
      <c r="J26" s="31">
        <v>3.82</v>
      </c>
      <c r="K26" s="28"/>
    </row>
    <row r="27" s="21" customFormat="1" ht="32" customHeight="1" spans="1:11">
      <c r="A27" s="28">
        <v>25</v>
      </c>
      <c r="B27" s="29" t="s">
        <v>12</v>
      </c>
      <c r="C27" s="28" t="s">
        <v>13</v>
      </c>
      <c r="D27" s="28" t="s">
        <v>42</v>
      </c>
      <c r="E27" s="28" t="s">
        <v>43</v>
      </c>
      <c r="F27" s="28" t="s">
        <v>19</v>
      </c>
      <c r="G27" s="28">
        <f>VLOOKUP(E27,Sheet2!$A$3:$O$40,14,0)</f>
        <v>81.929</v>
      </c>
      <c r="H27" s="28">
        <f>VLOOKUP(E27,Sheet2!$A$3:$O$40,15,0)</f>
        <v>1</v>
      </c>
      <c r="I27" s="28">
        <v>20</v>
      </c>
      <c r="J27" s="31">
        <v>3.95</v>
      </c>
      <c r="K27" s="28"/>
    </row>
    <row r="28" s="21" customFormat="1" ht="32" customHeight="1" spans="1:11">
      <c r="A28" s="28">
        <v>26</v>
      </c>
      <c r="B28" s="29" t="s">
        <v>12</v>
      </c>
      <c r="C28" s="28" t="s">
        <v>13</v>
      </c>
      <c r="D28" s="28" t="s">
        <v>42</v>
      </c>
      <c r="E28" s="28" t="s">
        <v>44</v>
      </c>
      <c r="F28" s="28" t="s">
        <v>19</v>
      </c>
      <c r="G28" s="28">
        <f>VLOOKUP(E28,Sheet2!$A$3:$O$40,14,0)</f>
        <v>80.4965</v>
      </c>
      <c r="H28" s="28">
        <f>VLOOKUP(E28,Sheet2!$A$3:$O$40,15,0)</f>
        <v>2</v>
      </c>
      <c r="I28" s="28">
        <v>20</v>
      </c>
      <c r="J28" s="31">
        <v>3.92</v>
      </c>
      <c r="K28" s="28"/>
    </row>
    <row r="29" s="21" customFormat="1" ht="32" customHeight="1" spans="1:11">
      <c r="A29" s="28">
        <v>27</v>
      </c>
      <c r="B29" s="29" t="s">
        <v>12</v>
      </c>
      <c r="C29" s="28" t="s">
        <v>13</v>
      </c>
      <c r="D29" s="28" t="s">
        <v>42</v>
      </c>
      <c r="E29" s="28" t="s">
        <v>45</v>
      </c>
      <c r="F29" s="28" t="s">
        <v>19</v>
      </c>
      <c r="G29" s="28">
        <f>VLOOKUP(E29,Sheet2!$A$3:$O$40,14,0)</f>
        <v>80.389</v>
      </c>
      <c r="H29" s="28">
        <f>VLOOKUP(E29,Sheet2!$A$3:$O$40,15,0)</f>
        <v>3</v>
      </c>
      <c r="I29" s="28">
        <v>20</v>
      </c>
      <c r="J29" s="31">
        <v>3.92</v>
      </c>
      <c r="K29" s="28"/>
    </row>
    <row r="30" s="21" customFormat="1" ht="32" customHeight="1" spans="1:11">
      <c r="A30" s="28">
        <v>28</v>
      </c>
      <c r="B30" s="29" t="s">
        <v>12</v>
      </c>
      <c r="C30" s="28" t="s">
        <v>13</v>
      </c>
      <c r="D30" s="28" t="s">
        <v>42</v>
      </c>
      <c r="E30" s="28" t="s">
        <v>46</v>
      </c>
      <c r="F30" s="28" t="s">
        <v>19</v>
      </c>
      <c r="G30" s="28">
        <f>VLOOKUP(E30,Sheet2!$A$3:$O$40,14,0)</f>
        <v>79.844</v>
      </c>
      <c r="H30" s="28">
        <f>VLOOKUP(E30,Sheet2!$A$3:$O$40,15,0)</f>
        <v>4</v>
      </c>
      <c r="I30" s="28">
        <v>20</v>
      </c>
      <c r="J30" s="31">
        <v>3.86</v>
      </c>
      <c r="K30" s="28"/>
    </row>
    <row r="31" s="21" customFormat="1" ht="32" customHeight="1" spans="1:11">
      <c r="A31" s="28">
        <v>29</v>
      </c>
      <c r="B31" s="29" t="s">
        <v>12</v>
      </c>
      <c r="C31" s="28" t="s">
        <v>13</v>
      </c>
      <c r="D31" s="28" t="s">
        <v>47</v>
      </c>
      <c r="E31" s="28" t="s">
        <v>48</v>
      </c>
      <c r="F31" s="28" t="s">
        <v>19</v>
      </c>
      <c r="G31" s="28">
        <f>VLOOKUP(E31,Sheet2!$A$3:$O$40,14,0)</f>
        <v>83.1395</v>
      </c>
      <c r="H31" s="28">
        <f>VLOOKUP(E31,Sheet2!$A$3:$O$40,15,0)</f>
        <v>1</v>
      </c>
      <c r="I31" s="28">
        <v>26</v>
      </c>
      <c r="J31" s="31">
        <v>3.92</v>
      </c>
      <c r="K31" s="28"/>
    </row>
    <row r="32" s="21" customFormat="1" ht="32" customHeight="1" spans="1:11">
      <c r="A32" s="28">
        <v>30</v>
      </c>
      <c r="B32" s="29" t="s">
        <v>12</v>
      </c>
      <c r="C32" s="28" t="s">
        <v>13</v>
      </c>
      <c r="D32" s="28" t="s">
        <v>47</v>
      </c>
      <c r="E32" s="28" t="s">
        <v>49</v>
      </c>
      <c r="F32" s="28" t="s">
        <v>16</v>
      </c>
      <c r="G32" s="28">
        <f>VLOOKUP(E32,Sheet2!$A$3:$O$40,14,0)</f>
        <v>81.552</v>
      </c>
      <c r="H32" s="28">
        <f>VLOOKUP(E32,Sheet2!$A$3:$O$40,15,0)</f>
        <v>2</v>
      </c>
      <c r="I32" s="28">
        <v>26</v>
      </c>
      <c r="J32" s="31">
        <v>3.92</v>
      </c>
      <c r="K32" s="28"/>
    </row>
    <row r="33" s="21" customFormat="1" ht="32" customHeight="1" spans="1:11">
      <c r="A33" s="28">
        <v>31</v>
      </c>
      <c r="B33" s="29" t="s">
        <v>12</v>
      </c>
      <c r="C33" s="28" t="s">
        <v>13</v>
      </c>
      <c r="D33" s="28" t="s">
        <v>47</v>
      </c>
      <c r="E33" s="28" t="s">
        <v>50</v>
      </c>
      <c r="F33" s="28" t="s">
        <v>19</v>
      </c>
      <c r="G33" s="28">
        <f>VLOOKUP(E33,Sheet2!$A$3:$O$40,14,0)</f>
        <v>80.596</v>
      </c>
      <c r="H33" s="28">
        <f>VLOOKUP(E33,Sheet2!$A$3:$O$40,15,0)</f>
        <v>3</v>
      </c>
      <c r="I33" s="28">
        <v>26</v>
      </c>
      <c r="J33" s="31">
        <v>3.96</v>
      </c>
      <c r="K33" s="28"/>
    </row>
    <row r="34" s="21" customFormat="1" ht="32" customHeight="1" spans="1:11">
      <c r="A34" s="28">
        <v>32</v>
      </c>
      <c r="B34" s="29" t="s">
        <v>12</v>
      </c>
      <c r="C34" s="28" t="s">
        <v>13</v>
      </c>
      <c r="D34" s="28" t="s">
        <v>51</v>
      </c>
      <c r="E34" s="28" t="s">
        <v>52</v>
      </c>
      <c r="F34" s="28" t="s">
        <v>16</v>
      </c>
      <c r="G34" s="28">
        <f>VLOOKUP(E34,Sheet2!$A$3:$O$40,14,0)</f>
        <v>80.493</v>
      </c>
      <c r="H34" s="28">
        <f>VLOOKUP(E34,Sheet2!$A$3:$O$40,15,0)</f>
        <v>4</v>
      </c>
      <c r="I34" s="28">
        <v>26</v>
      </c>
      <c r="J34" s="31">
        <v>3.92</v>
      </c>
      <c r="K34" s="28"/>
    </row>
    <row r="35" s="21" customFormat="1" ht="32" customHeight="1" spans="1:11">
      <c r="A35" s="28">
        <v>33</v>
      </c>
      <c r="B35" s="29" t="s">
        <v>12</v>
      </c>
      <c r="C35" s="28" t="s">
        <v>13</v>
      </c>
      <c r="D35" s="28" t="s">
        <v>51</v>
      </c>
      <c r="E35" s="28" t="s">
        <v>53</v>
      </c>
      <c r="F35" s="28" t="s">
        <v>16</v>
      </c>
      <c r="G35" s="28">
        <f>VLOOKUP(E35,Sheet2!$A$3:$O$40,14,0)</f>
        <v>79.2315</v>
      </c>
      <c r="H35" s="28">
        <f>VLOOKUP(E35,Sheet2!$A$3:$O$40,15,0)</f>
        <v>5</v>
      </c>
      <c r="I35" s="28">
        <v>26</v>
      </c>
      <c r="J35" s="31">
        <v>3.87</v>
      </c>
      <c r="K35" s="28"/>
    </row>
    <row r="36" s="21" customFormat="1" ht="32" customHeight="1" spans="1:11">
      <c r="A36" s="28">
        <v>34</v>
      </c>
      <c r="B36" s="29" t="s">
        <v>12</v>
      </c>
      <c r="C36" s="28" t="s">
        <v>13</v>
      </c>
      <c r="D36" s="28" t="s">
        <v>47</v>
      </c>
      <c r="E36" s="28" t="s">
        <v>54</v>
      </c>
      <c r="F36" s="28" t="s">
        <v>19</v>
      </c>
      <c r="G36" s="28">
        <f>VLOOKUP(E36,Sheet2!$A$3:$O$40,14,0)</f>
        <v>76.936</v>
      </c>
      <c r="H36" s="28">
        <f>VLOOKUP(E36,Sheet2!$A$3:$O$40,15,0)</f>
        <v>6</v>
      </c>
      <c r="I36" s="28">
        <v>26</v>
      </c>
      <c r="J36" s="31">
        <v>3.77</v>
      </c>
      <c r="K36" s="28"/>
    </row>
    <row r="37" s="21" customFormat="1" ht="32" customHeight="1" spans="1:11">
      <c r="A37" s="28">
        <v>35</v>
      </c>
      <c r="B37" s="29" t="s">
        <v>12</v>
      </c>
      <c r="C37" s="28" t="s">
        <v>13</v>
      </c>
      <c r="D37" s="28" t="s">
        <v>35</v>
      </c>
      <c r="E37" s="28" t="s">
        <v>55</v>
      </c>
      <c r="F37" s="28" t="s">
        <v>16</v>
      </c>
      <c r="G37" s="28">
        <f>VLOOKUP(E37,Sheet2!$A$3:$O$40,14,0)</f>
        <v>78.2385</v>
      </c>
      <c r="H37" s="28">
        <f>VLOOKUP(E37,Sheet2!$A$3:$O$40,15,0)</f>
        <v>7</v>
      </c>
      <c r="I37" s="28">
        <v>40</v>
      </c>
      <c r="J37" s="31">
        <v>3.83</v>
      </c>
      <c r="K37" s="32" t="s">
        <v>56</v>
      </c>
    </row>
    <row r="38" ht="37" customHeight="1" spans="1:11">
      <c r="A38" s="28">
        <v>36</v>
      </c>
      <c r="B38" s="29" t="s">
        <v>12</v>
      </c>
      <c r="C38" s="28" t="s">
        <v>13</v>
      </c>
      <c r="D38" s="28" t="s">
        <v>14</v>
      </c>
      <c r="E38" s="28" t="s">
        <v>57</v>
      </c>
      <c r="F38" s="28" t="s">
        <v>19</v>
      </c>
      <c r="G38" s="28">
        <f>VLOOKUP(E38,Sheet2!$A$3:$O$40,14,0)</f>
        <v>76.856</v>
      </c>
      <c r="H38" s="28">
        <f>VLOOKUP(E38,Sheet2!$A$3:$O$40,15,0)</f>
        <v>19</v>
      </c>
      <c r="I38" s="28">
        <v>130</v>
      </c>
      <c r="J38" s="31">
        <v>3.71</v>
      </c>
      <c r="K38" s="32" t="s">
        <v>58</v>
      </c>
    </row>
    <row r="39" ht="31" customHeight="1" spans="1:11">
      <c r="A39" s="28">
        <v>37</v>
      </c>
      <c r="B39" s="29" t="s">
        <v>12</v>
      </c>
      <c r="C39" s="28" t="s">
        <v>13</v>
      </c>
      <c r="D39" s="28" t="s">
        <v>14</v>
      </c>
      <c r="E39" s="28" t="s">
        <v>59</v>
      </c>
      <c r="F39" s="28" t="s">
        <v>19</v>
      </c>
      <c r="G39" s="28">
        <f>VLOOKUP(E39,Sheet2!$A$3:$O$40,14,0)</f>
        <v>76.37</v>
      </c>
      <c r="H39" s="28">
        <f>VLOOKUP(E39,Sheet2!$A$3:$O$40,15,0)</f>
        <v>20</v>
      </c>
      <c r="I39" s="28">
        <v>130</v>
      </c>
      <c r="J39" s="31">
        <v>3.73</v>
      </c>
      <c r="K39" s="32" t="s">
        <v>60</v>
      </c>
    </row>
    <row r="40" ht="30" customHeight="1" spans="1:11">
      <c r="A40" s="28">
        <v>38</v>
      </c>
      <c r="B40" s="29" t="s">
        <v>12</v>
      </c>
      <c r="C40" s="28" t="s">
        <v>13</v>
      </c>
      <c r="D40" s="28" t="s">
        <v>14</v>
      </c>
      <c r="E40" s="28" t="s">
        <v>61</v>
      </c>
      <c r="F40" s="28" t="s">
        <v>19</v>
      </c>
      <c r="G40" s="28">
        <f>VLOOKUP(E40,Sheet2!$A$3:$O$40,14,0)</f>
        <v>75.584</v>
      </c>
      <c r="H40" s="28">
        <f>VLOOKUP(E40,Sheet2!$A$3:$O$40,15,0)</f>
        <v>21</v>
      </c>
      <c r="I40" s="28">
        <v>130</v>
      </c>
      <c r="J40" s="31">
        <v>3.69</v>
      </c>
      <c r="K40" s="32" t="s">
        <v>62</v>
      </c>
    </row>
  </sheetData>
  <autoFilter xmlns:etc="http://www.wps.cn/officeDocument/2017/etCustomData" ref="A2:K40" etc:filterBottomFollowUsedRange="0">
    <extLst/>
  </autoFilter>
  <sortState ref="A35:R40">
    <sortCondition ref="G35:G40" descending="1"/>
  </sortState>
  <mergeCells count="1">
    <mergeCell ref="A1:K1"/>
  </mergeCells>
  <printOptions horizontalCentered="1"/>
  <pageMargins left="0.118055555555556" right="0.118055555555556" top="0.314583333333333" bottom="0.314583333333333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workbookViewId="0">
      <selection activeCell="P3" sqref="P3"/>
    </sheetView>
  </sheetViews>
  <sheetFormatPr defaultColWidth="9" defaultRowHeight="14.25"/>
  <cols>
    <col min="16" max="16" width="8.66666666666667" style="1"/>
  </cols>
  <sheetData>
    <row r="1" spans="1:16">
      <c r="A1" s="2" t="s">
        <v>5</v>
      </c>
      <c r="B1" s="2" t="s">
        <v>63</v>
      </c>
      <c r="C1" s="2" t="s">
        <v>64</v>
      </c>
      <c r="D1" s="2"/>
      <c r="E1" s="2"/>
      <c r="F1" s="2" t="s">
        <v>65</v>
      </c>
      <c r="G1" s="2"/>
      <c r="H1" s="2"/>
      <c r="I1" s="11" t="s">
        <v>66</v>
      </c>
      <c r="J1" s="11" t="s">
        <v>67</v>
      </c>
      <c r="K1" s="12">
        <v>0.85</v>
      </c>
      <c r="L1" s="13" t="s">
        <v>68</v>
      </c>
      <c r="M1" s="12">
        <v>0.15</v>
      </c>
      <c r="N1" s="13" t="s">
        <v>69</v>
      </c>
      <c r="O1" s="14" t="s">
        <v>70</v>
      </c>
      <c r="P1" s="15" t="s">
        <v>71</v>
      </c>
    </row>
    <row r="2" spans="1:16">
      <c r="A2" s="2"/>
      <c r="B2" s="2"/>
      <c r="C2" s="2" t="s">
        <v>72</v>
      </c>
      <c r="D2" s="2" t="s">
        <v>73</v>
      </c>
      <c r="E2" s="2" t="s">
        <v>74</v>
      </c>
      <c r="F2" s="2" t="s">
        <v>75</v>
      </c>
      <c r="G2" s="2" t="s">
        <v>76</v>
      </c>
      <c r="H2" s="2" t="s">
        <v>77</v>
      </c>
      <c r="I2" s="11"/>
      <c r="J2" s="11"/>
      <c r="K2" s="13"/>
      <c r="L2" s="13"/>
      <c r="M2" s="13"/>
      <c r="N2" s="13"/>
      <c r="O2" s="16"/>
      <c r="P2" s="15"/>
    </row>
    <row r="3" spans="1:15">
      <c r="A3" s="3" t="s">
        <v>15</v>
      </c>
      <c r="B3" s="3" t="s">
        <v>14</v>
      </c>
      <c r="C3" s="3"/>
      <c r="D3" s="3">
        <v>588</v>
      </c>
      <c r="E3" s="3">
        <v>90.71</v>
      </c>
      <c r="F3" s="3">
        <v>96</v>
      </c>
      <c r="G3" s="3">
        <v>94</v>
      </c>
      <c r="H3" s="3">
        <v>98</v>
      </c>
      <c r="I3" s="3">
        <v>1</v>
      </c>
      <c r="J3" s="3">
        <v>95.42</v>
      </c>
      <c r="K3" s="3">
        <f t="shared" ref="K3:K21" si="0">J3*0.85</f>
        <v>81.107</v>
      </c>
      <c r="L3" s="3">
        <v>25</v>
      </c>
      <c r="M3" s="3">
        <f t="shared" ref="M3:M21" si="1">L3*0.15</f>
        <v>3.75</v>
      </c>
      <c r="N3" s="3">
        <f t="shared" ref="N3:N21" si="2">K3+M3</f>
        <v>84.857</v>
      </c>
      <c r="O3" s="17">
        <v>1</v>
      </c>
    </row>
    <row r="4" spans="1:15">
      <c r="A4" s="3" t="s">
        <v>17</v>
      </c>
      <c r="B4" s="3" t="s">
        <v>14</v>
      </c>
      <c r="C4" s="3"/>
      <c r="D4" s="3">
        <v>500</v>
      </c>
      <c r="E4" s="3">
        <v>88.71</v>
      </c>
      <c r="F4" s="3">
        <v>95</v>
      </c>
      <c r="G4" s="3">
        <v>94</v>
      </c>
      <c r="H4" s="3">
        <v>96</v>
      </c>
      <c r="I4" s="3">
        <v>5</v>
      </c>
      <c r="J4" s="3">
        <v>92.9</v>
      </c>
      <c r="K4" s="3">
        <f t="shared" si="0"/>
        <v>78.965</v>
      </c>
      <c r="L4" s="3">
        <v>29</v>
      </c>
      <c r="M4" s="3">
        <f t="shared" si="1"/>
        <v>4.35</v>
      </c>
      <c r="N4" s="3">
        <f t="shared" si="2"/>
        <v>83.315</v>
      </c>
      <c r="O4" s="17">
        <v>2</v>
      </c>
    </row>
    <row r="5" spans="1:15">
      <c r="A5" s="3" t="s">
        <v>18</v>
      </c>
      <c r="B5" s="3" t="s">
        <v>14</v>
      </c>
      <c r="C5" s="3">
        <v>599</v>
      </c>
      <c r="D5" s="3">
        <v>471</v>
      </c>
      <c r="E5" s="3">
        <v>92.57</v>
      </c>
      <c r="F5" s="3">
        <v>91</v>
      </c>
      <c r="G5" s="3">
        <v>95</v>
      </c>
      <c r="H5" s="3">
        <v>93</v>
      </c>
      <c r="I5" s="3">
        <v>3</v>
      </c>
      <c r="J5" s="3">
        <v>93.5</v>
      </c>
      <c r="K5" s="3">
        <f t="shared" si="0"/>
        <v>79.475</v>
      </c>
      <c r="L5" s="3">
        <v>20</v>
      </c>
      <c r="M5" s="3">
        <f t="shared" si="1"/>
        <v>3</v>
      </c>
      <c r="N5" s="3">
        <f t="shared" si="2"/>
        <v>82.475</v>
      </c>
      <c r="O5" s="17">
        <v>3</v>
      </c>
    </row>
    <row r="6" spans="1:15">
      <c r="A6" s="3" t="s">
        <v>20</v>
      </c>
      <c r="B6" s="3" t="s">
        <v>14</v>
      </c>
      <c r="C6" s="3">
        <v>601</v>
      </c>
      <c r="D6" s="3">
        <v>597</v>
      </c>
      <c r="E6" s="3">
        <v>89.43</v>
      </c>
      <c r="F6" s="3">
        <v>91</v>
      </c>
      <c r="G6" s="3">
        <v>92</v>
      </c>
      <c r="H6" s="3">
        <v>93</v>
      </c>
      <c r="I6" s="3">
        <v>9</v>
      </c>
      <c r="J6" s="3">
        <v>92.37</v>
      </c>
      <c r="K6" s="3">
        <f t="shared" si="0"/>
        <v>78.5145</v>
      </c>
      <c r="L6" s="3">
        <v>18.5</v>
      </c>
      <c r="M6" s="3">
        <f t="shared" si="1"/>
        <v>2.775</v>
      </c>
      <c r="N6" s="3">
        <f t="shared" si="2"/>
        <v>81.2895</v>
      </c>
      <c r="O6" s="17">
        <v>4</v>
      </c>
    </row>
    <row r="7" spans="1:15">
      <c r="A7" s="3" t="s">
        <v>21</v>
      </c>
      <c r="B7" s="3" t="s">
        <v>14</v>
      </c>
      <c r="C7" s="3"/>
      <c r="D7" s="3">
        <v>631</v>
      </c>
      <c r="E7" s="3">
        <v>91.57</v>
      </c>
      <c r="F7" s="3">
        <v>91</v>
      </c>
      <c r="G7" s="3">
        <v>94</v>
      </c>
      <c r="H7" s="3">
        <v>94</v>
      </c>
      <c r="I7" s="3">
        <v>2</v>
      </c>
      <c r="J7" s="3">
        <v>93.88</v>
      </c>
      <c r="K7" s="3">
        <f t="shared" si="0"/>
        <v>79.798</v>
      </c>
      <c r="L7" s="3">
        <v>9</v>
      </c>
      <c r="M7" s="3">
        <f t="shared" si="1"/>
        <v>1.35</v>
      </c>
      <c r="N7" s="3">
        <f t="shared" si="2"/>
        <v>81.148</v>
      </c>
      <c r="O7" s="17">
        <v>5</v>
      </c>
    </row>
    <row r="8" spans="1:15">
      <c r="A8" s="3" t="s">
        <v>22</v>
      </c>
      <c r="B8" s="3" t="s">
        <v>14</v>
      </c>
      <c r="C8" s="3"/>
      <c r="D8" s="3">
        <v>527</v>
      </c>
      <c r="E8" s="3">
        <v>83</v>
      </c>
      <c r="F8" s="3">
        <v>94</v>
      </c>
      <c r="G8" s="3">
        <v>90</v>
      </c>
      <c r="H8" s="3">
        <v>86</v>
      </c>
      <c r="I8" s="3">
        <v>7</v>
      </c>
      <c r="J8" s="3">
        <v>92.71</v>
      </c>
      <c r="K8" s="3">
        <f t="shared" si="0"/>
        <v>78.8035</v>
      </c>
      <c r="L8" s="3">
        <v>13</v>
      </c>
      <c r="M8" s="3">
        <f t="shared" si="1"/>
        <v>1.95</v>
      </c>
      <c r="N8" s="3">
        <f t="shared" si="2"/>
        <v>80.7535</v>
      </c>
      <c r="O8" s="17">
        <v>6</v>
      </c>
    </row>
    <row r="9" spans="1:15">
      <c r="A9" s="3" t="s">
        <v>23</v>
      </c>
      <c r="B9" s="3" t="s">
        <v>14</v>
      </c>
      <c r="C9" s="3"/>
      <c r="D9" s="3">
        <v>444</v>
      </c>
      <c r="E9" s="3">
        <v>85.71</v>
      </c>
      <c r="F9" s="3">
        <v>94</v>
      </c>
      <c r="G9" s="3">
        <v>93</v>
      </c>
      <c r="H9" s="3">
        <v>92</v>
      </c>
      <c r="I9" s="3">
        <v>4</v>
      </c>
      <c r="J9" s="3">
        <v>93.12</v>
      </c>
      <c r="K9" s="3">
        <f t="shared" si="0"/>
        <v>79.152</v>
      </c>
      <c r="L9" s="3">
        <v>7</v>
      </c>
      <c r="M9" s="3">
        <f t="shared" si="1"/>
        <v>1.05</v>
      </c>
      <c r="N9" s="3">
        <f t="shared" si="2"/>
        <v>80.202</v>
      </c>
      <c r="O9" s="17">
        <v>7</v>
      </c>
    </row>
    <row r="10" spans="1:15">
      <c r="A10" s="3" t="s">
        <v>24</v>
      </c>
      <c r="B10" s="3" t="s">
        <v>14</v>
      </c>
      <c r="C10" s="3"/>
      <c r="D10" s="3">
        <v>431</v>
      </c>
      <c r="E10" s="3">
        <v>85.43</v>
      </c>
      <c r="F10" s="3">
        <v>86</v>
      </c>
      <c r="G10" s="3">
        <v>90</v>
      </c>
      <c r="H10" s="3">
        <v>83</v>
      </c>
      <c r="I10" s="3">
        <v>11</v>
      </c>
      <c r="J10" s="3">
        <v>92</v>
      </c>
      <c r="K10" s="3">
        <f t="shared" si="0"/>
        <v>78.2</v>
      </c>
      <c r="L10" s="3">
        <v>12.5</v>
      </c>
      <c r="M10" s="3">
        <f t="shared" si="1"/>
        <v>1.875</v>
      </c>
      <c r="N10" s="3">
        <f t="shared" si="2"/>
        <v>80.075</v>
      </c>
      <c r="O10" s="17">
        <v>8</v>
      </c>
    </row>
    <row r="11" spans="1:15">
      <c r="A11" s="3" t="s">
        <v>25</v>
      </c>
      <c r="B11" s="3" t="s">
        <v>14</v>
      </c>
      <c r="C11" s="3"/>
      <c r="D11" s="3">
        <v>439</v>
      </c>
      <c r="E11" s="3">
        <v>83.8</v>
      </c>
      <c r="F11" s="3">
        <v>91</v>
      </c>
      <c r="G11" s="3">
        <v>92</v>
      </c>
      <c r="H11" s="3">
        <v>91</v>
      </c>
      <c r="I11" s="3">
        <v>13</v>
      </c>
      <c r="J11" s="3">
        <v>91.87</v>
      </c>
      <c r="K11" s="3">
        <f t="shared" si="0"/>
        <v>78.0895</v>
      </c>
      <c r="L11" s="3">
        <v>12.5</v>
      </c>
      <c r="M11" s="3">
        <f t="shared" si="1"/>
        <v>1.875</v>
      </c>
      <c r="N11" s="3">
        <f t="shared" si="2"/>
        <v>79.9645</v>
      </c>
      <c r="O11" s="17">
        <v>9</v>
      </c>
    </row>
    <row r="12" spans="1:15">
      <c r="A12" s="3" t="s">
        <v>26</v>
      </c>
      <c r="B12" s="3" t="s">
        <v>14</v>
      </c>
      <c r="C12" s="3"/>
      <c r="D12" s="3">
        <v>560</v>
      </c>
      <c r="E12" s="3">
        <v>87.71</v>
      </c>
      <c r="F12" s="3">
        <v>95</v>
      </c>
      <c r="G12" s="3">
        <v>90</v>
      </c>
      <c r="H12" s="3">
        <v>94</v>
      </c>
      <c r="I12" s="3">
        <v>6</v>
      </c>
      <c r="J12" s="3">
        <v>92.84</v>
      </c>
      <c r="K12" s="3">
        <f t="shared" si="0"/>
        <v>78.914</v>
      </c>
      <c r="L12" s="3">
        <v>5.5</v>
      </c>
      <c r="M12" s="3">
        <f t="shared" si="1"/>
        <v>0.825</v>
      </c>
      <c r="N12" s="3">
        <f t="shared" si="2"/>
        <v>79.739</v>
      </c>
      <c r="O12" s="17">
        <v>10</v>
      </c>
    </row>
    <row r="13" spans="1:15">
      <c r="A13" s="3" t="s">
        <v>27</v>
      </c>
      <c r="B13" s="3" t="s">
        <v>14</v>
      </c>
      <c r="C13" s="3"/>
      <c r="D13" s="3">
        <v>498</v>
      </c>
      <c r="E13" s="3">
        <v>80.43</v>
      </c>
      <c r="F13" s="3">
        <v>94</v>
      </c>
      <c r="G13" s="3">
        <v>90</v>
      </c>
      <c r="H13" s="3">
        <v>98</v>
      </c>
      <c r="I13" s="3">
        <v>8</v>
      </c>
      <c r="J13" s="3">
        <v>92.68</v>
      </c>
      <c r="K13" s="3">
        <f t="shared" si="0"/>
        <v>78.778</v>
      </c>
      <c r="L13" s="3">
        <v>6</v>
      </c>
      <c r="M13" s="3">
        <f t="shared" si="1"/>
        <v>0.9</v>
      </c>
      <c r="N13" s="3">
        <f t="shared" si="2"/>
        <v>79.678</v>
      </c>
      <c r="O13" s="17">
        <v>11</v>
      </c>
    </row>
    <row r="14" spans="1:15">
      <c r="A14" s="3" t="s">
        <v>28</v>
      </c>
      <c r="B14" s="3" t="s">
        <v>14</v>
      </c>
      <c r="C14" s="3"/>
      <c r="D14" s="3">
        <v>432</v>
      </c>
      <c r="E14" s="3">
        <v>83.57</v>
      </c>
      <c r="F14" s="3">
        <v>94</v>
      </c>
      <c r="G14" s="3">
        <v>92</v>
      </c>
      <c r="H14" s="3">
        <v>94</v>
      </c>
      <c r="I14" s="3">
        <v>10</v>
      </c>
      <c r="J14" s="3">
        <v>92.28</v>
      </c>
      <c r="K14" s="3">
        <f t="shared" si="0"/>
        <v>78.438</v>
      </c>
      <c r="L14" s="3">
        <v>7</v>
      </c>
      <c r="M14" s="3">
        <f t="shared" si="1"/>
        <v>1.05</v>
      </c>
      <c r="N14" s="3">
        <f t="shared" si="2"/>
        <v>79.488</v>
      </c>
      <c r="O14" s="17">
        <v>12</v>
      </c>
    </row>
    <row r="15" spans="1:15">
      <c r="A15" s="3" t="s">
        <v>29</v>
      </c>
      <c r="B15" s="3" t="s">
        <v>14</v>
      </c>
      <c r="C15" s="3"/>
      <c r="D15" s="3">
        <v>508</v>
      </c>
      <c r="E15" s="3">
        <v>82.57</v>
      </c>
      <c r="F15" s="3">
        <v>94</v>
      </c>
      <c r="G15" s="3">
        <v>90</v>
      </c>
      <c r="H15" s="3">
        <v>89</v>
      </c>
      <c r="I15" s="3">
        <v>12</v>
      </c>
      <c r="J15" s="3">
        <v>91.95</v>
      </c>
      <c r="K15" s="3">
        <f t="shared" si="0"/>
        <v>78.1575</v>
      </c>
      <c r="L15" s="3">
        <v>5.5</v>
      </c>
      <c r="M15" s="3">
        <f t="shared" si="1"/>
        <v>0.825</v>
      </c>
      <c r="N15" s="3">
        <f t="shared" si="2"/>
        <v>78.9825</v>
      </c>
      <c r="O15" s="17">
        <v>13</v>
      </c>
    </row>
    <row r="16" spans="1:15">
      <c r="A16" s="3" t="s">
        <v>30</v>
      </c>
      <c r="B16" s="3" t="s">
        <v>14</v>
      </c>
      <c r="C16" s="3"/>
      <c r="D16" s="3">
        <v>539</v>
      </c>
      <c r="E16" s="3">
        <v>86.86</v>
      </c>
      <c r="F16" s="3">
        <v>95</v>
      </c>
      <c r="G16" s="3">
        <v>88</v>
      </c>
      <c r="H16" s="3">
        <v>85</v>
      </c>
      <c r="I16" s="3">
        <v>15</v>
      </c>
      <c r="J16" s="3">
        <v>91.61</v>
      </c>
      <c r="K16" s="3">
        <f t="shared" si="0"/>
        <v>77.8685</v>
      </c>
      <c r="L16" s="3">
        <v>7</v>
      </c>
      <c r="M16" s="3">
        <f t="shared" si="1"/>
        <v>1.05</v>
      </c>
      <c r="N16" s="3">
        <f t="shared" si="2"/>
        <v>78.9185</v>
      </c>
      <c r="O16" s="17">
        <v>14</v>
      </c>
    </row>
    <row r="17" spans="1:15">
      <c r="A17" s="3" t="s">
        <v>31</v>
      </c>
      <c r="B17" s="3" t="s">
        <v>14</v>
      </c>
      <c r="C17" s="3"/>
      <c r="D17" s="3">
        <v>513</v>
      </c>
      <c r="E17" s="3">
        <v>87.14</v>
      </c>
      <c r="F17" s="3">
        <v>95</v>
      </c>
      <c r="G17" s="3">
        <v>93</v>
      </c>
      <c r="H17" s="3">
        <v>87</v>
      </c>
      <c r="I17" s="3">
        <v>14</v>
      </c>
      <c r="J17" s="3">
        <v>91.66</v>
      </c>
      <c r="K17" s="3">
        <f t="shared" si="0"/>
        <v>77.911</v>
      </c>
      <c r="L17" s="3">
        <v>5</v>
      </c>
      <c r="M17" s="3">
        <f t="shared" si="1"/>
        <v>0.75</v>
      </c>
      <c r="N17" s="3">
        <f t="shared" si="2"/>
        <v>78.661</v>
      </c>
      <c r="O17" s="17">
        <v>15</v>
      </c>
    </row>
    <row r="18" spans="1:15">
      <c r="A18" s="3" t="s">
        <v>32</v>
      </c>
      <c r="B18" s="3" t="s">
        <v>14</v>
      </c>
      <c r="C18" s="3"/>
      <c r="D18" s="3">
        <v>481</v>
      </c>
      <c r="E18" s="3">
        <v>83</v>
      </c>
      <c r="F18" s="3">
        <v>91</v>
      </c>
      <c r="G18" s="3">
        <v>90</v>
      </c>
      <c r="H18" s="3">
        <v>86</v>
      </c>
      <c r="I18" s="3">
        <v>16</v>
      </c>
      <c r="J18" s="3">
        <v>91.48</v>
      </c>
      <c r="K18" s="3">
        <f t="shared" si="0"/>
        <v>77.758</v>
      </c>
      <c r="L18" s="3">
        <v>6</v>
      </c>
      <c r="M18" s="3">
        <f t="shared" si="1"/>
        <v>0.9</v>
      </c>
      <c r="N18" s="3">
        <f t="shared" si="2"/>
        <v>78.658</v>
      </c>
      <c r="O18" s="17">
        <v>16</v>
      </c>
    </row>
    <row r="19" spans="1:15">
      <c r="A19" s="3" t="s">
        <v>33</v>
      </c>
      <c r="B19" s="3" t="s">
        <v>14</v>
      </c>
      <c r="C19" s="3"/>
      <c r="D19" s="3">
        <v>504</v>
      </c>
      <c r="E19" s="3">
        <v>88.43</v>
      </c>
      <c r="F19" s="3">
        <v>94</v>
      </c>
      <c r="G19" s="3">
        <v>91</v>
      </c>
      <c r="H19" s="3">
        <v>94</v>
      </c>
      <c r="I19" s="3">
        <v>17</v>
      </c>
      <c r="J19" s="3">
        <v>91.41</v>
      </c>
      <c r="K19" s="3">
        <f t="shared" si="0"/>
        <v>77.6985</v>
      </c>
      <c r="L19" s="3">
        <v>6</v>
      </c>
      <c r="M19" s="3">
        <f t="shared" si="1"/>
        <v>0.9</v>
      </c>
      <c r="N19" s="3">
        <f t="shared" si="2"/>
        <v>78.5985</v>
      </c>
      <c r="O19" s="17">
        <v>17</v>
      </c>
    </row>
    <row r="20" spans="1:15">
      <c r="A20" s="3" t="s">
        <v>34</v>
      </c>
      <c r="B20" s="3" t="s">
        <v>14</v>
      </c>
      <c r="C20" s="3"/>
      <c r="D20" s="3">
        <v>523</v>
      </c>
      <c r="E20" s="3">
        <v>90.43</v>
      </c>
      <c r="F20" s="3">
        <v>91</v>
      </c>
      <c r="G20" s="3">
        <v>91</v>
      </c>
      <c r="H20" s="3">
        <v>90</v>
      </c>
      <c r="I20" s="3">
        <v>25</v>
      </c>
      <c r="J20" s="3">
        <v>89.44</v>
      </c>
      <c r="K20" s="3">
        <f t="shared" si="0"/>
        <v>76.024</v>
      </c>
      <c r="L20" s="3">
        <v>16</v>
      </c>
      <c r="M20" s="3">
        <f t="shared" si="1"/>
        <v>2.4</v>
      </c>
      <c r="N20" s="3">
        <f t="shared" si="2"/>
        <v>78.424</v>
      </c>
      <c r="O20" s="17">
        <v>18</v>
      </c>
    </row>
    <row r="21" spans="1:15">
      <c r="A21" s="3" t="s">
        <v>57</v>
      </c>
      <c r="B21" s="3" t="s">
        <v>14</v>
      </c>
      <c r="C21" s="3"/>
      <c r="D21" s="3">
        <v>556</v>
      </c>
      <c r="E21" s="3">
        <v>88.29</v>
      </c>
      <c r="F21" s="3">
        <v>90</v>
      </c>
      <c r="G21" s="3">
        <v>87</v>
      </c>
      <c r="H21" s="3">
        <v>86</v>
      </c>
      <c r="I21" s="3">
        <v>26</v>
      </c>
      <c r="J21" s="3">
        <v>89.36</v>
      </c>
      <c r="K21" s="3">
        <f t="shared" si="0"/>
        <v>75.956</v>
      </c>
      <c r="L21" s="3">
        <v>6</v>
      </c>
      <c r="M21" s="3">
        <f t="shared" si="1"/>
        <v>0.9</v>
      </c>
      <c r="N21" s="3">
        <f t="shared" si="2"/>
        <v>76.856</v>
      </c>
      <c r="O21" s="17">
        <v>19</v>
      </c>
    </row>
    <row r="22" spans="1:15">
      <c r="A22" s="3" t="s">
        <v>59</v>
      </c>
      <c r="B22" s="3" t="s">
        <v>14</v>
      </c>
      <c r="C22" s="3">
        <v>536</v>
      </c>
      <c r="D22" s="3">
        <v>567</v>
      </c>
      <c r="E22" s="3">
        <v>87.2</v>
      </c>
      <c r="F22" s="4">
        <v>93</v>
      </c>
      <c r="G22" s="3">
        <v>86</v>
      </c>
      <c r="H22" s="3">
        <v>83</v>
      </c>
      <c r="I22" s="3">
        <v>32</v>
      </c>
      <c r="J22" s="3">
        <v>88.7</v>
      </c>
      <c r="K22" s="3">
        <v>75.395</v>
      </c>
      <c r="L22" s="3">
        <v>6.5</v>
      </c>
      <c r="M22" s="3">
        <v>0.975</v>
      </c>
      <c r="N22" s="3">
        <v>76.37</v>
      </c>
      <c r="O22" s="17">
        <v>20</v>
      </c>
    </row>
    <row r="23" spans="1:15">
      <c r="A23" s="3" t="s">
        <v>61</v>
      </c>
      <c r="B23" s="3" t="s">
        <v>14</v>
      </c>
      <c r="C23" s="3"/>
      <c r="D23" s="3">
        <v>487</v>
      </c>
      <c r="E23" s="3">
        <v>82.57</v>
      </c>
      <c r="F23" s="3">
        <v>88</v>
      </c>
      <c r="G23" s="3">
        <v>90</v>
      </c>
      <c r="H23" s="3">
        <v>81</v>
      </c>
      <c r="I23" s="3">
        <v>41</v>
      </c>
      <c r="J23" s="3">
        <v>88.04</v>
      </c>
      <c r="K23" s="3">
        <f>J23*0.85</f>
        <v>74.834</v>
      </c>
      <c r="L23" s="3">
        <v>5</v>
      </c>
      <c r="M23" s="3">
        <f>L23*0.15</f>
        <v>0.75</v>
      </c>
      <c r="N23" s="3">
        <f>K23+M23</f>
        <v>75.584</v>
      </c>
      <c r="O23" s="17">
        <v>21</v>
      </c>
    </row>
    <row r="24" ht="36" spans="1:15">
      <c r="A24" s="5" t="s">
        <v>36</v>
      </c>
      <c r="B24" s="5" t="s">
        <v>35</v>
      </c>
      <c r="C24" s="5"/>
      <c r="D24" s="5">
        <v>531</v>
      </c>
      <c r="E24" s="5">
        <v>82.57</v>
      </c>
      <c r="F24" s="5">
        <v>96</v>
      </c>
      <c r="G24" s="5">
        <v>93</v>
      </c>
      <c r="H24" s="5">
        <v>91</v>
      </c>
      <c r="I24" s="5">
        <v>2</v>
      </c>
      <c r="J24" s="5">
        <v>93.4</v>
      </c>
      <c r="K24" s="5">
        <f t="shared" ref="K24" si="3">J24*0.85</f>
        <v>79.39</v>
      </c>
      <c r="L24" s="5">
        <v>14</v>
      </c>
      <c r="M24" s="5">
        <f t="shared" ref="M24" si="4">L24*0.15</f>
        <v>2.1</v>
      </c>
      <c r="N24" s="5">
        <f t="shared" ref="N24" si="5">K24+M24</f>
        <v>81.49</v>
      </c>
      <c r="O24" s="18">
        <v>1</v>
      </c>
    </row>
    <row r="25" ht="36" spans="1:15">
      <c r="A25" s="5" t="s">
        <v>37</v>
      </c>
      <c r="B25" s="5" t="s">
        <v>35</v>
      </c>
      <c r="C25" s="5"/>
      <c r="D25" s="5">
        <v>461</v>
      </c>
      <c r="E25" s="5">
        <v>84</v>
      </c>
      <c r="F25" s="5">
        <v>92</v>
      </c>
      <c r="G25" s="5">
        <v>93</v>
      </c>
      <c r="H25" s="5">
        <v>94</v>
      </c>
      <c r="I25" s="5">
        <v>1</v>
      </c>
      <c r="J25" s="5">
        <v>93.63</v>
      </c>
      <c r="K25" s="5">
        <f t="shared" ref="K25:K40" si="6">J25*0.85</f>
        <v>79.5855</v>
      </c>
      <c r="L25" s="5">
        <v>6</v>
      </c>
      <c r="M25" s="5">
        <f t="shared" ref="M25:M40" si="7">L25*0.15</f>
        <v>0.9</v>
      </c>
      <c r="N25" s="5">
        <f t="shared" ref="N25:N40" si="8">K25+M25</f>
        <v>80.4855</v>
      </c>
      <c r="O25" s="18">
        <v>2</v>
      </c>
    </row>
    <row r="26" ht="36" spans="1:15">
      <c r="A26" s="5" t="s">
        <v>38</v>
      </c>
      <c r="B26" s="5" t="s">
        <v>35</v>
      </c>
      <c r="C26" s="5">
        <v>531</v>
      </c>
      <c r="D26" s="5">
        <v>431</v>
      </c>
      <c r="E26" s="5">
        <v>83.43</v>
      </c>
      <c r="F26" s="5">
        <v>92</v>
      </c>
      <c r="G26" s="5">
        <v>91</v>
      </c>
      <c r="H26" s="5">
        <v>91</v>
      </c>
      <c r="I26" s="5">
        <v>3</v>
      </c>
      <c r="J26" s="5">
        <v>91.9</v>
      </c>
      <c r="K26" s="5">
        <f t="shared" si="6"/>
        <v>78.115</v>
      </c>
      <c r="L26" s="5">
        <v>7.5</v>
      </c>
      <c r="M26" s="5">
        <f t="shared" si="7"/>
        <v>1.125</v>
      </c>
      <c r="N26" s="5">
        <f t="shared" si="8"/>
        <v>79.24</v>
      </c>
      <c r="O26" s="18">
        <v>3</v>
      </c>
    </row>
    <row r="27" ht="36" spans="1:15">
      <c r="A27" s="5" t="s">
        <v>39</v>
      </c>
      <c r="B27" s="5" t="s">
        <v>35</v>
      </c>
      <c r="C27" s="5"/>
      <c r="D27" s="5" t="s">
        <v>78</v>
      </c>
      <c r="E27" s="5">
        <v>87.57</v>
      </c>
      <c r="F27" s="5">
        <v>89</v>
      </c>
      <c r="G27" s="5">
        <v>85</v>
      </c>
      <c r="H27" s="5">
        <v>82</v>
      </c>
      <c r="I27" s="5">
        <v>9</v>
      </c>
      <c r="J27" s="5">
        <v>89.19</v>
      </c>
      <c r="K27" s="5">
        <f t="shared" si="6"/>
        <v>75.8115</v>
      </c>
      <c r="L27" s="5">
        <v>22.5</v>
      </c>
      <c r="M27" s="5">
        <f t="shared" si="7"/>
        <v>3.375</v>
      </c>
      <c r="N27" s="5">
        <f t="shared" si="8"/>
        <v>79.1865</v>
      </c>
      <c r="O27" s="18">
        <v>4</v>
      </c>
    </row>
    <row r="28" ht="36" spans="1:15">
      <c r="A28" s="5" t="s">
        <v>40</v>
      </c>
      <c r="B28" s="5" t="s">
        <v>35</v>
      </c>
      <c r="C28" s="5">
        <v>488</v>
      </c>
      <c r="D28" s="5">
        <v>432</v>
      </c>
      <c r="E28" s="5">
        <v>81.86</v>
      </c>
      <c r="F28" s="5">
        <v>88</v>
      </c>
      <c r="G28" s="5">
        <v>89</v>
      </c>
      <c r="H28" s="5">
        <v>88</v>
      </c>
      <c r="I28" s="5">
        <v>4</v>
      </c>
      <c r="J28" s="5">
        <v>91.59</v>
      </c>
      <c r="K28" s="5">
        <f t="shared" si="6"/>
        <v>77.8515</v>
      </c>
      <c r="L28" s="5">
        <v>6</v>
      </c>
      <c r="M28" s="5">
        <f t="shared" si="7"/>
        <v>0.9</v>
      </c>
      <c r="N28" s="5">
        <f t="shared" si="8"/>
        <v>78.7515</v>
      </c>
      <c r="O28" s="18">
        <v>5</v>
      </c>
    </row>
    <row r="29" ht="36" spans="1:15">
      <c r="A29" s="5" t="s">
        <v>41</v>
      </c>
      <c r="B29" s="5" t="s">
        <v>35</v>
      </c>
      <c r="C29" s="5"/>
      <c r="D29" s="5">
        <v>489</v>
      </c>
      <c r="E29" s="5">
        <v>89.57</v>
      </c>
      <c r="F29" s="5">
        <v>93</v>
      </c>
      <c r="G29" s="5">
        <v>93</v>
      </c>
      <c r="H29" s="5">
        <v>87</v>
      </c>
      <c r="I29" s="5">
        <v>5</v>
      </c>
      <c r="J29" s="5">
        <v>91.15</v>
      </c>
      <c r="K29" s="5">
        <f t="shared" si="6"/>
        <v>77.4775</v>
      </c>
      <c r="L29" s="5">
        <v>6.5</v>
      </c>
      <c r="M29" s="5">
        <f t="shared" si="7"/>
        <v>0.975</v>
      </c>
      <c r="N29" s="5">
        <f t="shared" si="8"/>
        <v>78.4525</v>
      </c>
      <c r="O29" s="18">
        <v>6</v>
      </c>
    </row>
    <row r="30" ht="36" spans="1:15">
      <c r="A30" s="5" t="s">
        <v>55</v>
      </c>
      <c r="B30" s="5" t="s">
        <v>35</v>
      </c>
      <c r="C30" s="5"/>
      <c r="D30" s="5">
        <v>563</v>
      </c>
      <c r="E30" s="5">
        <v>87.71</v>
      </c>
      <c r="F30" s="5">
        <v>93</v>
      </c>
      <c r="G30" s="5">
        <v>91</v>
      </c>
      <c r="H30" s="5">
        <v>85</v>
      </c>
      <c r="I30" s="5">
        <v>6</v>
      </c>
      <c r="J30" s="5">
        <v>90.81</v>
      </c>
      <c r="K30" s="5">
        <f t="shared" si="6"/>
        <v>77.1885</v>
      </c>
      <c r="L30" s="5">
        <v>7</v>
      </c>
      <c r="M30" s="5">
        <f t="shared" si="7"/>
        <v>1.05</v>
      </c>
      <c r="N30" s="5">
        <f t="shared" si="8"/>
        <v>78.2385</v>
      </c>
      <c r="O30" s="18">
        <v>7</v>
      </c>
    </row>
    <row r="31" spans="1:15">
      <c r="A31" s="6" t="s">
        <v>43</v>
      </c>
      <c r="B31" s="7" t="s">
        <v>42</v>
      </c>
      <c r="C31" s="7"/>
      <c r="D31" s="7">
        <v>651</v>
      </c>
      <c r="E31" s="7">
        <v>90.86</v>
      </c>
      <c r="F31" s="7">
        <v>94</v>
      </c>
      <c r="G31" s="7">
        <v>97</v>
      </c>
      <c r="H31" s="7">
        <v>98</v>
      </c>
      <c r="I31" s="7">
        <v>1</v>
      </c>
      <c r="J31" s="7">
        <v>93.74</v>
      </c>
      <c r="K31" s="7">
        <f t="shared" si="6"/>
        <v>79.679</v>
      </c>
      <c r="L31" s="7">
        <v>15</v>
      </c>
      <c r="M31" s="7">
        <f t="shared" si="7"/>
        <v>2.25</v>
      </c>
      <c r="N31" s="7">
        <f t="shared" si="8"/>
        <v>81.929</v>
      </c>
      <c r="O31" s="19">
        <v>1</v>
      </c>
    </row>
    <row r="32" spans="1:15">
      <c r="A32" s="8" t="s">
        <v>44</v>
      </c>
      <c r="B32" s="7" t="s">
        <v>42</v>
      </c>
      <c r="C32" s="7"/>
      <c r="D32" s="7">
        <v>512</v>
      </c>
      <c r="E32" s="7">
        <v>88.29</v>
      </c>
      <c r="F32" s="7">
        <v>91</v>
      </c>
      <c r="G32" s="7">
        <v>97</v>
      </c>
      <c r="H32" s="7">
        <v>90</v>
      </c>
      <c r="I32" s="7">
        <v>3</v>
      </c>
      <c r="J32" s="7">
        <v>93.29</v>
      </c>
      <c r="K32" s="7">
        <f t="shared" si="6"/>
        <v>79.2965</v>
      </c>
      <c r="L32" s="7">
        <v>8</v>
      </c>
      <c r="M32" s="7">
        <f t="shared" si="7"/>
        <v>1.2</v>
      </c>
      <c r="N32" s="7">
        <f t="shared" si="8"/>
        <v>80.4965</v>
      </c>
      <c r="O32" s="19">
        <v>2</v>
      </c>
    </row>
    <row r="33" spans="1:15">
      <c r="A33" s="6" t="s">
        <v>45</v>
      </c>
      <c r="B33" s="7" t="s">
        <v>42</v>
      </c>
      <c r="C33" s="7"/>
      <c r="D33" s="7">
        <v>495</v>
      </c>
      <c r="E33" s="7">
        <v>81.57</v>
      </c>
      <c r="F33" s="7">
        <v>90</v>
      </c>
      <c r="G33" s="7">
        <v>97</v>
      </c>
      <c r="H33" s="7">
        <v>98</v>
      </c>
      <c r="I33" s="7">
        <v>2</v>
      </c>
      <c r="J33" s="7">
        <v>93.34</v>
      </c>
      <c r="K33" s="7">
        <f t="shared" si="6"/>
        <v>79.339</v>
      </c>
      <c r="L33" s="7">
        <v>7</v>
      </c>
      <c r="M33" s="7">
        <f t="shared" si="7"/>
        <v>1.05</v>
      </c>
      <c r="N33" s="7">
        <f t="shared" si="8"/>
        <v>80.389</v>
      </c>
      <c r="O33" s="19">
        <v>3</v>
      </c>
    </row>
    <row r="34" spans="1:15">
      <c r="A34" s="6" t="s">
        <v>46</v>
      </c>
      <c r="B34" s="7" t="s">
        <v>42</v>
      </c>
      <c r="C34" s="7"/>
      <c r="D34" s="7">
        <v>462</v>
      </c>
      <c r="E34" s="7">
        <v>82.14</v>
      </c>
      <c r="F34" s="7">
        <v>86</v>
      </c>
      <c r="G34" s="7">
        <v>93</v>
      </c>
      <c r="H34" s="7">
        <v>95</v>
      </c>
      <c r="I34" s="7">
        <v>4</v>
      </c>
      <c r="J34" s="7">
        <v>91.64</v>
      </c>
      <c r="K34" s="7">
        <f t="shared" si="6"/>
        <v>77.894</v>
      </c>
      <c r="L34" s="7">
        <v>13</v>
      </c>
      <c r="M34" s="7">
        <f t="shared" si="7"/>
        <v>1.95</v>
      </c>
      <c r="N34" s="7">
        <f t="shared" si="8"/>
        <v>79.844</v>
      </c>
      <c r="O34" s="19">
        <v>4</v>
      </c>
    </row>
    <row r="35" spans="1:15">
      <c r="A35" s="9" t="s">
        <v>48</v>
      </c>
      <c r="B35" s="7" t="s">
        <v>47</v>
      </c>
      <c r="C35" s="7"/>
      <c r="D35" s="7">
        <v>548</v>
      </c>
      <c r="E35" s="7">
        <v>88.57</v>
      </c>
      <c r="F35" s="7">
        <v>87</v>
      </c>
      <c r="G35" s="7">
        <v>94</v>
      </c>
      <c r="H35" s="7">
        <v>89</v>
      </c>
      <c r="I35" s="7">
        <v>3</v>
      </c>
      <c r="J35" s="7">
        <v>92.87</v>
      </c>
      <c r="K35" s="7">
        <f t="shared" si="6"/>
        <v>78.9395</v>
      </c>
      <c r="L35" s="7">
        <v>28</v>
      </c>
      <c r="M35" s="7">
        <f t="shared" si="7"/>
        <v>4.2</v>
      </c>
      <c r="N35" s="7">
        <f t="shared" si="8"/>
        <v>83.1395</v>
      </c>
      <c r="O35" s="19">
        <v>1</v>
      </c>
    </row>
    <row r="36" spans="1:15">
      <c r="A36" s="9" t="s">
        <v>49</v>
      </c>
      <c r="B36" s="7" t="s">
        <v>47</v>
      </c>
      <c r="C36" s="7"/>
      <c r="D36" s="7">
        <v>598</v>
      </c>
      <c r="E36" s="7">
        <v>89.86</v>
      </c>
      <c r="F36" s="7">
        <v>93</v>
      </c>
      <c r="G36" s="7">
        <v>98</v>
      </c>
      <c r="H36" s="7">
        <v>95</v>
      </c>
      <c r="I36" s="7">
        <v>2</v>
      </c>
      <c r="J36" s="7">
        <v>93.12</v>
      </c>
      <c r="K36" s="7">
        <f t="shared" si="6"/>
        <v>79.152</v>
      </c>
      <c r="L36" s="7">
        <v>16</v>
      </c>
      <c r="M36" s="7">
        <f t="shared" si="7"/>
        <v>2.4</v>
      </c>
      <c r="N36" s="7">
        <f t="shared" si="8"/>
        <v>81.552</v>
      </c>
      <c r="O36" s="19">
        <v>2</v>
      </c>
    </row>
    <row r="37" spans="1:15">
      <c r="A37" s="9" t="s">
        <v>50</v>
      </c>
      <c r="B37" s="7" t="s">
        <v>47</v>
      </c>
      <c r="C37" s="7"/>
      <c r="D37" s="7">
        <v>513</v>
      </c>
      <c r="E37" s="7">
        <v>85.57</v>
      </c>
      <c r="F37" s="7">
        <v>88</v>
      </c>
      <c r="G37" s="7">
        <v>94</v>
      </c>
      <c r="H37" s="7">
        <v>96</v>
      </c>
      <c r="I37" s="7">
        <v>1</v>
      </c>
      <c r="J37" s="7">
        <v>93.76</v>
      </c>
      <c r="K37" s="7">
        <f t="shared" si="6"/>
        <v>79.696</v>
      </c>
      <c r="L37" s="7">
        <v>6</v>
      </c>
      <c r="M37" s="7">
        <f t="shared" si="7"/>
        <v>0.9</v>
      </c>
      <c r="N37" s="7">
        <f t="shared" si="8"/>
        <v>80.596</v>
      </c>
      <c r="O37" s="19">
        <v>3</v>
      </c>
    </row>
    <row r="38" spans="1:15">
      <c r="A38" s="9" t="s">
        <v>52</v>
      </c>
      <c r="B38" s="7" t="s">
        <v>47</v>
      </c>
      <c r="C38" s="7"/>
      <c r="D38" s="7">
        <v>585</v>
      </c>
      <c r="E38" s="7">
        <v>87.57</v>
      </c>
      <c r="F38" s="7">
        <v>95</v>
      </c>
      <c r="G38" s="7">
        <v>96</v>
      </c>
      <c r="H38" s="7">
        <v>94</v>
      </c>
      <c r="I38" s="7">
        <v>4</v>
      </c>
      <c r="J38" s="7">
        <v>92.58</v>
      </c>
      <c r="K38" s="7">
        <f t="shared" si="6"/>
        <v>78.693</v>
      </c>
      <c r="L38" s="7">
        <v>12</v>
      </c>
      <c r="M38" s="7">
        <f t="shared" si="7"/>
        <v>1.8</v>
      </c>
      <c r="N38" s="7">
        <f t="shared" si="8"/>
        <v>80.493</v>
      </c>
      <c r="O38" s="19">
        <v>4</v>
      </c>
    </row>
    <row r="39" spans="1:15">
      <c r="A39" s="9" t="s">
        <v>53</v>
      </c>
      <c r="B39" s="7" t="s">
        <v>47</v>
      </c>
      <c r="C39" s="7"/>
      <c r="D39" s="7">
        <v>464</v>
      </c>
      <c r="E39" s="7">
        <v>83.29</v>
      </c>
      <c r="F39" s="7">
        <v>84</v>
      </c>
      <c r="G39" s="7">
        <v>93</v>
      </c>
      <c r="H39" s="7">
        <v>88</v>
      </c>
      <c r="I39" s="7">
        <v>5</v>
      </c>
      <c r="J39" s="7">
        <v>91.89</v>
      </c>
      <c r="K39" s="7">
        <f t="shared" si="6"/>
        <v>78.1065</v>
      </c>
      <c r="L39" s="7">
        <v>7.5</v>
      </c>
      <c r="M39" s="7">
        <f t="shared" si="7"/>
        <v>1.125</v>
      </c>
      <c r="N39" s="7">
        <f t="shared" si="8"/>
        <v>79.2315</v>
      </c>
      <c r="O39" s="19">
        <v>5</v>
      </c>
    </row>
    <row r="40" spans="1:15">
      <c r="A40" s="9" t="s">
        <v>54</v>
      </c>
      <c r="B40" s="7" t="s">
        <v>47</v>
      </c>
      <c r="C40" s="7"/>
      <c r="D40" s="7">
        <v>446</v>
      </c>
      <c r="E40" s="10">
        <v>79.57</v>
      </c>
      <c r="F40" s="7">
        <v>90</v>
      </c>
      <c r="G40" s="7">
        <v>95</v>
      </c>
      <c r="H40" s="7">
        <v>96</v>
      </c>
      <c r="I40" s="7">
        <v>6</v>
      </c>
      <c r="J40" s="7">
        <v>90.16</v>
      </c>
      <c r="K40" s="7">
        <f t="shared" si="6"/>
        <v>76.636</v>
      </c>
      <c r="L40" s="7">
        <v>2</v>
      </c>
      <c r="M40" s="7">
        <f t="shared" si="7"/>
        <v>0.3</v>
      </c>
      <c r="N40" s="7">
        <f t="shared" si="8"/>
        <v>76.936</v>
      </c>
      <c r="O40" s="19">
        <v>6</v>
      </c>
    </row>
  </sheetData>
  <mergeCells count="12">
    <mergeCell ref="C1:E1"/>
    <mergeCell ref="F1:H1"/>
    <mergeCell ref="A1:A2"/>
    <mergeCell ref="B1:B2"/>
    <mergeCell ref="I1:I2"/>
    <mergeCell ref="J1:J2"/>
    <mergeCell ref="K1:K2"/>
    <mergeCell ref="L1:L2"/>
    <mergeCell ref="M1:M2"/>
    <mergeCell ref="N1:N2"/>
    <mergeCell ref="O1:O2"/>
    <mergeCell ref="P1:P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刑司</dc:creator>
  <cp:lastModifiedBy>jxb</cp:lastModifiedBy>
  <cp:revision>1</cp:revision>
  <dcterms:created xsi:type="dcterms:W3CDTF">2015-09-15T06:31:00Z</dcterms:created>
  <cp:lastPrinted>2024-09-06T02:20:00Z</cp:lastPrinted>
  <dcterms:modified xsi:type="dcterms:W3CDTF">2025-09-13T11:42:10Z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5AF73E8F413041A3AF882DF0D5C7F3E7_13</vt:lpwstr>
  </property>
</Properties>
</file>